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8" i="1" l="1"/>
  <c r="G18" i="1"/>
  <c r="I18" i="1" s="1"/>
  <c r="F7" i="1" l="1"/>
  <c r="J7" i="1" l="1"/>
  <c r="I7" i="1"/>
  <c r="C18" i="1" s="1"/>
  <c r="C21" i="1" s="1"/>
  <c r="E21" i="1" l="1"/>
  <c r="I21" i="1" s="1"/>
  <c r="G21" i="1"/>
</calcChain>
</file>

<file path=xl/sharedStrings.xml><?xml version="1.0" encoding="utf-8"?>
<sst xmlns="http://schemas.openxmlformats.org/spreadsheetml/2006/main" count="27" uniqueCount="27">
  <si>
    <t>Yeast Cells Counted</t>
  </si>
  <si>
    <t>Alive</t>
  </si>
  <si>
    <t>Dead</t>
  </si>
  <si>
    <t>Total</t>
  </si>
  <si>
    <t>Dilution</t>
  </si>
  <si>
    <t>1: X</t>
  </si>
  <si>
    <t>Squares Counted</t>
  </si>
  <si>
    <t>5 min 25 max</t>
  </si>
  <si>
    <t xml:space="preserve">Total </t>
  </si>
  <si>
    <t>Cells</t>
  </si>
  <si>
    <t>Viability</t>
  </si>
  <si>
    <t>Input</t>
  </si>
  <si>
    <t>Calculated Value</t>
  </si>
  <si>
    <t>Calculator Cells / mL</t>
  </si>
  <si>
    <t>Pitch Calculator</t>
  </si>
  <si>
    <t>Fermentation Volume (BBL)</t>
  </si>
  <si>
    <t>Desired Cell Conceltration (Cells/mL x 1E6)</t>
  </si>
  <si>
    <t>Slurry Density (Average is 1.1 g/mL)</t>
  </si>
  <si>
    <t>Original Gravity of Beer Being Produced (Plato)</t>
  </si>
  <si>
    <t>Cell Count (Cells/mL)</t>
  </si>
  <si>
    <t>Fermentation Volume (gal)</t>
  </si>
  <si>
    <t>Desired Cells Conc.</t>
  </si>
  <si>
    <t>Total Cells to Pitch</t>
  </si>
  <si>
    <t>Volume of Slurry (liters)</t>
  </si>
  <si>
    <t>Volume of Slurry (gal)</t>
  </si>
  <si>
    <t>Mass of Slurry (Kg)</t>
  </si>
  <si>
    <t>Mass of Slurry (pounds)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</si>
</sst>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4" borderId="6" xfId="0" applyFill="1" applyBorder="1"/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16" fontId="0" fillId="3" borderId="1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2" fillId="2" borderId="9" xfId="0" applyFont="1" applyFill="1" applyBorder="1"/>
    <xf numFmtId="0" fontId="0" fillId="4" borderId="24" xfId="0" applyFill="1" applyBorder="1"/>
    <xf numFmtId="11" fontId="2" fillId="2" borderId="25" xfId="0" applyNumberFormat="1" applyFont="1" applyFill="1" applyBorder="1"/>
    <xf numFmtId="9" fontId="2" fillId="2" borderId="2" xfId="1" applyFont="1" applyFill="1" applyBorder="1"/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3" borderId="16" xfId="0" applyFill="1" applyBorder="1"/>
    <xf numFmtId="0" fontId="0" fillId="3" borderId="0" xfId="0" applyFill="1" applyBorder="1"/>
    <xf numFmtId="0" fontId="0" fillId="3" borderId="26" xfId="0" applyFill="1" applyBorder="1"/>
    <xf numFmtId="0" fontId="0" fillId="3" borderId="2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11" fontId="0" fillId="2" borderId="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1"/>
  <sheetViews>
    <sheetView tabSelected="1" workbookViewId="0">
      <selection activeCell="B3" sqref="B3"/>
    </sheetView>
  </sheetViews>
  <sheetFormatPr defaultRowHeight="14.4" x14ac:dyDescent="0.3"/>
  <cols>
    <col min="2" max="2" width="11.21875" customWidth="1"/>
    <col min="4" max="4" width="9" customWidth="1"/>
    <col min="8" max="8" width="15.109375" customWidth="1"/>
  </cols>
  <sheetData>
    <row r="3" spans="2:10" ht="15" thickBot="1" x14ac:dyDescent="0.35"/>
    <row r="4" spans="2:10" x14ac:dyDescent="0.3">
      <c r="B4" s="10"/>
      <c r="C4" s="21"/>
      <c r="D4" s="25" t="s">
        <v>13</v>
      </c>
      <c r="E4" s="4"/>
      <c r="F4" s="4"/>
      <c r="G4" s="4"/>
      <c r="H4" s="4"/>
      <c r="I4" s="4"/>
      <c r="J4" s="5"/>
    </row>
    <row r="5" spans="2:10" x14ac:dyDescent="0.3">
      <c r="B5" s="11"/>
      <c r="C5" s="22"/>
      <c r="D5" s="26" t="s">
        <v>0</v>
      </c>
      <c r="E5" s="6"/>
      <c r="F5" s="6"/>
      <c r="G5" s="7" t="s">
        <v>4</v>
      </c>
      <c r="H5" s="7" t="s">
        <v>6</v>
      </c>
      <c r="I5" s="7" t="s">
        <v>8</v>
      </c>
      <c r="J5" s="8" t="s">
        <v>10</v>
      </c>
    </row>
    <row r="6" spans="2:10" ht="15" thickBot="1" x14ac:dyDescent="0.35">
      <c r="B6" s="12"/>
      <c r="C6" s="23"/>
      <c r="D6" s="27" t="s">
        <v>1</v>
      </c>
      <c r="E6" s="7" t="s">
        <v>2</v>
      </c>
      <c r="F6" s="7" t="s">
        <v>3</v>
      </c>
      <c r="G6" s="7" t="s">
        <v>5</v>
      </c>
      <c r="H6" s="9" t="s">
        <v>7</v>
      </c>
      <c r="I6" s="17" t="s">
        <v>9</v>
      </c>
      <c r="J6" s="18"/>
    </row>
    <row r="7" spans="2:10" ht="15" thickBot="1" x14ac:dyDescent="0.35">
      <c r="B7" s="1" t="s">
        <v>11</v>
      </c>
      <c r="C7" s="24"/>
      <c r="D7" s="28"/>
      <c r="E7" s="29"/>
      <c r="F7" s="30">
        <f>SUM(D7+E7)</f>
        <v>0</v>
      </c>
      <c r="G7" s="29"/>
      <c r="H7" s="31"/>
      <c r="I7" s="32" t="e">
        <f>(F7*10000*(25/H7)*G7)</f>
        <v>#DIV/0!</v>
      </c>
      <c r="J7" s="33" t="e">
        <f>D7/F7</f>
        <v>#DIV/0!</v>
      </c>
    </row>
    <row r="8" spans="2:10" x14ac:dyDescent="0.3">
      <c r="B8" s="2" t="s">
        <v>12</v>
      </c>
      <c r="C8" s="13"/>
      <c r="D8" s="19"/>
      <c r="E8" s="19"/>
      <c r="F8" s="19"/>
      <c r="G8" s="19"/>
      <c r="H8" s="19"/>
      <c r="I8" s="19"/>
      <c r="J8" s="20"/>
    </row>
    <row r="9" spans="2:10" ht="15" thickBot="1" x14ac:dyDescent="0.35">
      <c r="B9" s="3"/>
      <c r="C9" s="14"/>
      <c r="D9" s="15"/>
      <c r="E9" s="15"/>
      <c r="F9" s="15"/>
      <c r="G9" s="15"/>
      <c r="H9" s="15"/>
      <c r="I9" s="15"/>
      <c r="J9" s="16"/>
    </row>
    <row r="10" spans="2:10" x14ac:dyDescent="0.3">
      <c r="B10" s="41"/>
      <c r="C10" s="42"/>
      <c r="D10" s="42"/>
      <c r="E10" s="42"/>
      <c r="F10" s="42"/>
      <c r="G10" s="42"/>
      <c r="H10" s="42"/>
      <c r="I10" s="42"/>
      <c r="J10" s="44"/>
    </row>
    <row r="11" spans="2:10" x14ac:dyDescent="0.3">
      <c r="B11" s="41"/>
      <c r="C11" s="42"/>
      <c r="D11" s="39" t="s">
        <v>14</v>
      </c>
      <c r="E11" s="39"/>
      <c r="F11" s="39"/>
      <c r="G11" s="39"/>
      <c r="H11" s="39"/>
      <c r="I11" s="39"/>
      <c r="J11" s="40"/>
    </row>
    <row r="12" spans="2:10" ht="14.4" customHeight="1" x14ac:dyDescent="0.3">
      <c r="B12" s="41"/>
      <c r="C12" s="45" t="s">
        <v>15</v>
      </c>
      <c r="D12" s="45"/>
      <c r="E12" s="45" t="s">
        <v>18</v>
      </c>
      <c r="F12" s="45"/>
      <c r="G12" s="45" t="s">
        <v>16</v>
      </c>
      <c r="H12" s="45"/>
      <c r="I12" s="45" t="s">
        <v>17</v>
      </c>
      <c r="J12" s="46"/>
    </row>
    <row r="13" spans="2:10" x14ac:dyDescent="0.3">
      <c r="B13" s="41"/>
      <c r="C13" s="45"/>
      <c r="D13" s="45"/>
      <c r="E13" s="45"/>
      <c r="F13" s="45"/>
      <c r="G13" s="45"/>
      <c r="H13" s="45"/>
      <c r="I13" s="45"/>
      <c r="J13" s="46"/>
    </row>
    <row r="14" spans="2:10" ht="15" thickBot="1" x14ac:dyDescent="0.35">
      <c r="B14" s="41"/>
      <c r="C14" s="47"/>
      <c r="D14" s="47"/>
      <c r="E14" s="47"/>
      <c r="F14" s="47"/>
      <c r="G14" s="47"/>
      <c r="H14" s="47"/>
      <c r="I14" s="47"/>
      <c r="J14" s="48"/>
    </row>
    <row r="15" spans="2:10" x14ac:dyDescent="0.3">
      <c r="B15" s="41"/>
      <c r="C15" s="34"/>
      <c r="D15" s="35"/>
      <c r="E15" s="34"/>
      <c r="F15" s="35"/>
      <c r="G15" s="34"/>
      <c r="H15" s="35"/>
      <c r="I15" s="34"/>
      <c r="J15" s="35"/>
    </row>
    <row r="16" spans="2:10" ht="14.4" customHeight="1" x14ac:dyDescent="0.3">
      <c r="B16" s="41"/>
      <c r="C16" s="45" t="s">
        <v>19</v>
      </c>
      <c r="D16" s="45"/>
      <c r="E16" s="45" t="s">
        <v>20</v>
      </c>
      <c r="F16" s="45"/>
      <c r="G16" s="45" t="s">
        <v>21</v>
      </c>
      <c r="H16" s="45"/>
      <c r="I16" s="45" t="s">
        <v>22</v>
      </c>
      <c r="J16" s="46"/>
    </row>
    <row r="17" spans="2:10" x14ac:dyDescent="0.3">
      <c r="B17" s="41"/>
      <c r="C17" s="45"/>
      <c r="D17" s="45"/>
      <c r="E17" s="45"/>
      <c r="F17" s="45"/>
      <c r="G17" s="45"/>
      <c r="H17" s="45"/>
      <c r="I17" s="45"/>
      <c r="J17" s="46"/>
    </row>
    <row r="18" spans="2:10" x14ac:dyDescent="0.3">
      <c r="B18" s="41"/>
      <c r="C18" s="36" t="e">
        <f>I7</f>
        <v>#DIV/0!</v>
      </c>
      <c r="D18" s="37"/>
      <c r="E18" s="38">
        <f>C15*31</f>
        <v>0</v>
      </c>
      <c r="F18" s="38"/>
      <c r="G18" s="36">
        <f>G15*1000000</f>
        <v>0</v>
      </c>
      <c r="H18" s="36"/>
      <c r="I18" s="36">
        <f>G18*E15*C15*31*3785</f>
        <v>0</v>
      </c>
      <c r="J18" s="50"/>
    </row>
    <row r="19" spans="2:10" x14ac:dyDescent="0.3">
      <c r="B19" s="41"/>
      <c r="C19" s="45" t="s">
        <v>23</v>
      </c>
      <c r="D19" s="45"/>
      <c r="E19" s="49" t="s">
        <v>24</v>
      </c>
      <c r="F19" s="49"/>
      <c r="G19" s="45" t="s">
        <v>25</v>
      </c>
      <c r="H19" s="45"/>
      <c r="I19" s="45" t="s">
        <v>26</v>
      </c>
      <c r="J19" s="46"/>
    </row>
    <row r="20" spans="2:10" x14ac:dyDescent="0.3">
      <c r="B20" s="41"/>
      <c r="C20" s="45"/>
      <c r="D20" s="45"/>
      <c r="E20" s="49"/>
      <c r="F20" s="49"/>
      <c r="G20" s="45"/>
      <c r="H20" s="45"/>
      <c r="I20" s="45"/>
      <c r="J20" s="46"/>
    </row>
    <row r="21" spans="2:10" ht="15" thickBot="1" x14ac:dyDescent="0.35">
      <c r="B21" s="43"/>
      <c r="C21" s="51" t="e">
        <f>I18/C18/1000</f>
        <v>#DIV/0!</v>
      </c>
      <c r="D21" s="51"/>
      <c r="E21" s="52" t="e">
        <f>C21/3.785</f>
        <v>#DIV/0!</v>
      </c>
      <c r="F21" s="52"/>
      <c r="G21" s="52" t="e">
        <f>C21*1.1</f>
        <v>#DIV/0!</v>
      </c>
      <c r="H21" s="52"/>
      <c r="I21" s="52" t="e">
        <f>E21*8.34*1.1</f>
        <v>#DIV/0!</v>
      </c>
      <c r="J21" s="53"/>
    </row>
  </sheetData>
  <mergeCells count="31">
    <mergeCell ref="I16:J17"/>
    <mergeCell ref="I18:J18"/>
    <mergeCell ref="C19:D20"/>
    <mergeCell ref="C21:D21"/>
    <mergeCell ref="E19:F20"/>
    <mergeCell ref="G19:H20"/>
    <mergeCell ref="I19:J20"/>
    <mergeCell ref="E21:F21"/>
    <mergeCell ref="G21:H21"/>
    <mergeCell ref="I21:J21"/>
    <mergeCell ref="C16:D17"/>
    <mergeCell ref="C18:D18"/>
    <mergeCell ref="E16:F17"/>
    <mergeCell ref="E18:F18"/>
    <mergeCell ref="G16:H17"/>
    <mergeCell ref="G18:H18"/>
    <mergeCell ref="D11:J11"/>
    <mergeCell ref="C12:D14"/>
    <mergeCell ref="C15:D15"/>
    <mergeCell ref="E12:F14"/>
    <mergeCell ref="E15:F15"/>
    <mergeCell ref="G12:H14"/>
    <mergeCell ref="G15:H15"/>
    <mergeCell ref="I12:J14"/>
    <mergeCell ref="I15:J15"/>
    <mergeCell ref="D5:F5"/>
    <mergeCell ref="J5:J6"/>
    <mergeCell ref="B8:B9"/>
    <mergeCell ref="D4:J4"/>
    <mergeCell ref="C8:J9"/>
    <mergeCell ref="B4:C6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Peetz</dc:creator>
  <cp:lastModifiedBy>Matthew Peetz</cp:lastModifiedBy>
  <dcterms:created xsi:type="dcterms:W3CDTF">2018-10-23T16:51:25Z</dcterms:created>
  <dcterms:modified xsi:type="dcterms:W3CDTF">2018-10-23T17:16:26Z</dcterms:modified>
</cp:coreProperties>
</file>